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ΑΝΑΣΑ\ΥΛΙΚΟ\"/>
    </mc:Choice>
  </mc:AlternateContent>
  <bookViews>
    <workbookView showHorizontalScroll="0" showVerticalScroll="0" showSheetTabs="0" xWindow="0" yWindow="0" windowWidth="28800" windowHeight="11385"/>
  </bookViews>
  <sheets>
    <sheet name="ΚΡΙΤΗΡΙΑ ΑΞΙΟΛΟΓΗΣΗΣ" sheetId="2" r:id="rId1"/>
  </sheets>
  <definedNames>
    <definedName name="dia_eme_apolyti" localSheetId="0">#REF!-#REF!</definedName>
    <definedName name="dia_eme_apolyti">#REF!-#REF!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2" l="1"/>
  <c r="L16" i="2"/>
  <c r="L19" i="2" s="1"/>
  <c r="H25" i="2"/>
  <c r="H28" i="2" s="1"/>
  <c r="I29" i="2" l="1"/>
  <c r="H27" i="2"/>
  <c r="H26" i="2"/>
  <c r="L20" i="2"/>
  <c r="L21" i="2" l="1"/>
  <c r="L22" i="2" s="1"/>
  <c r="L18" i="2"/>
  <c r="H9" i="2" l="1"/>
  <c r="I9" i="2" s="1"/>
  <c r="H7" i="2"/>
  <c r="I7" i="2" s="1"/>
  <c r="I12" i="2" l="1"/>
</calcChain>
</file>

<file path=xl/sharedStrings.xml><?xml version="1.0" encoding="utf-8"?>
<sst xmlns="http://schemas.openxmlformats.org/spreadsheetml/2006/main" count="57" uniqueCount="55">
  <si>
    <t>α/α</t>
  </si>
  <si>
    <t>Κατηγορία</t>
  </si>
  <si>
    <t>Κριτήριο</t>
  </si>
  <si>
    <t>ΜΑΧ</t>
  </si>
  <si>
    <t>ΜΙΝ</t>
  </si>
  <si>
    <t>Τιμή Κριτηρίου</t>
  </si>
  <si>
    <t>Υπολογισμός Βαθμού</t>
  </si>
  <si>
    <t>Τρόπος Υπολογισμού</t>
  </si>
  <si>
    <t>Α1</t>
  </si>
  <si>
    <t>Μονάδες Εργασίας</t>
  </si>
  <si>
    <t>Α2</t>
  </si>
  <si>
    <t>Δείκτης κέρδους</t>
  </si>
  <si>
    <t>Κέρδη προ Φόρων, Τόκων &amp; Αποσβέσεων προς Κύκλο Εργασιών (EBIDA/Κ.Ε.) έτους 2019</t>
  </si>
  <si>
    <t>Α3</t>
  </si>
  <si>
    <t xml:space="preserve">Επίπτωση του Covid-19 στον Κύκλο Εργασιών της Επιχείρησης </t>
  </si>
  <si>
    <t>Κύκλος Εργασιών του διαστήματος από 1/4/2019 έως 30/06/2019</t>
  </si>
  <si>
    <t>Κύκλος Εργασιών του διαστήματος από 1/4/2020 έως 30/06/2020</t>
  </si>
  <si>
    <t>Κύκλος Εργασιών του διαστήματος από
1/4/2019 έως 30/06/2019 (Α)
προς το διάστημα
1/4/2020 έως 30/06/2020 (Β)</t>
  </si>
  <si>
    <t>Ποσά</t>
  </si>
  <si>
    <t>Συνολικός Βαθμός:</t>
  </si>
  <si>
    <t>Εισαγωγή δεδομένων από χρήστη</t>
  </si>
  <si>
    <t>Σύνολο εξόδων επιχείρησης έτους 2019</t>
  </si>
  <si>
    <r>
      <t xml:space="preserve">Κύκλος Εργασιών 2019
</t>
    </r>
    <r>
      <rPr>
        <b/>
        <sz val="9"/>
        <color theme="1"/>
        <rFont val="Calibri"/>
        <family val="2"/>
        <charset val="161"/>
        <scheme val="minor"/>
      </rPr>
      <t>(Πεδίο 500 του Ε3)</t>
    </r>
  </si>
  <si>
    <r>
      <t xml:space="preserve">EBITDA 2019
</t>
    </r>
    <r>
      <rPr>
        <b/>
        <sz val="9"/>
        <color theme="1"/>
        <rFont val="Calibri"/>
        <family val="2"/>
        <charset val="161"/>
        <scheme val="minor"/>
      </rPr>
      <t>(Πεδίο 524 του Ε3)</t>
    </r>
  </si>
  <si>
    <t>(Πεδίο 312 του Φ2)</t>
  </si>
  <si>
    <t>Η πρόταση ικανοποιεί την τυπική προϋπόθεση για έξοδα ίσα η μεγαλύτερα των 10.000€;</t>
  </si>
  <si>
    <r>
      <rPr>
        <sz val="11"/>
        <color theme="1"/>
        <rFont val="Calibri"/>
        <family val="2"/>
        <charset val="161"/>
        <scheme val="minor"/>
      </rPr>
      <t>Για τιμές κριτηρίου ίσες ή μικρότερες του 0 ο βαθμός στο κριτήριο αυτό είναι 0
Για τιμές κριτηρίου μεγαλύτερες του 0,3 ο βαθμός στο κριτήριο αυτό είναι 15
Ο βαθμός για τιμές κριτηρίου μεγαλύτερες του 0 έως και 0,3 προκύπτει γραμμικά ως εξής: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b/>
        <sz val="11"/>
        <color theme="1"/>
        <rFont val="Calibri"/>
        <family val="2"/>
        <charset val="161"/>
        <scheme val="minor"/>
      </rPr>
      <t>(EBIDA/Κ.Ε.)*50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b/>
        <sz val="12"/>
        <color rgb="FFFF0000"/>
        <rFont val="Calibri"/>
        <family val="2"/>
        <charset val="161"/>
        <scheme val="minor"/>
      </rPr>
      <t>Σε περίπτωση που ο Κύκλος Εργασιών του έτους 2019 είναι ίσος ή μικρότερος του 0 ο βαθμός στο κριτήριο αυτό είναι 0</t>
    </r>
  </si>
  <si>
    <t>Παρακαλώ συμπληρώστε μόνο τα πεδία (κελιά) τα οποία φέρουν κίτρινο χρώμα</t>
  </si>
  <si>
    <t>Πεδία Ε3 φορολογικού έτους 2019</t>
  </si>
  <si>
    <t>Αγορές εμπορευμάτων χρήσης (πεδίο 102)</t>
  </si>
  <si>
    <t>Παροχές σε εργαζομένους από εμπορική δραστηριότητα (πεδίο 181)</t>
  </si>
  <si>
    <t>Αγορές πρώτων υλών και υλικών χρήσης (πεδίο 202)</t>
  </si>
  <si>
    <t>Παροχές σε εργαζομένους από παραγωγική δραστηριότητα (πεδίο 281)</t>
  </si>
  <si>
    <t>Παροχές σε εργαζομένους από παροχή υπηρεσιών (πεδίο 481)</t>
  </si>
  <si>
    <t>Διάφορα Λειτουργικά Έξοδα από παραγωγική δραστηριότητα (πεδίο 285)</t>
  </si>
  <si>
    <t>Διάφορα Λειτουργικά Έξοδα από εμπορική δραστηριότητα (πεδίο 185)</t>
  </si>
  <si>
    <t>Διάφορα Λειτουργικά Έξοδα από παροχή υπηρεσιών (πεδίο 485)</t>
  </si>
  <si>
    <r>
      <rPr>
        <sz val="11"/>
        <color theme="1"/>
        <rFont val="Calibri"/>
        <family val="2"/>
        <charset val="161"/>
        <scheme val="minor"/>
      </rPr>
      <t>Για τιμές μικρότερες του 1 ο βαθμός στο κριτήριο αυτό είναι 0
Για τιμές μεγαλύτερες του 10 ο βαθμός στο κριτήριο αυτό είναι 60
Ο βαθμός για τιμές κριτηρίου από 1 έως και 10 προκύπτει ως εξής:</t>
    </r>
    <r>
      <rPr>
        <b/>
        <sz val="11"/>
        <color theme="1"/>
        <rFont val="Calibri"/>
        <family val="2"/>
        <charset val="161"/>
        <scheme val="minor"/>
      </rPr>
      <t xml:space="preserve"> [Κ.Ε.(Α)/Κ.Ε.(Β)]*6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b/>
        <sz val="10"/>
        <color rgb="FFFF0000"/>
        <rFont val="Calibri"/>
        <family val="2"/>
        <charset val="161"/>
        <scheme val="minor"/>
      </rPr>
      <t>Σε περίπτωση που ο Κύκλος Εργασιών του διαστήματος από 1/4/2019 έως 30/06/2019 είναι ίσος ή μικρότερος του 0 ο βαθμός στο κριτήριο αυτό είναι 0
Σε περίπτωση που ο Κύκλος Εργασιών του διαστήματος από 1/4/2020 έως 30/06/2020 (και ο αντίστοιχος Κ.Ε. του 2019 μεγαλύτερος του 0) είναι μικρότερος ή  ίσος του 0 ο βαθμός στο κριτήριο αυτό είναι 60</t>
    </r>
  </si>
  <si>
    <t>Συνολικές ημέρες ασφάλισης εργαζομένων έτους 2019/300</t>
  </si>
  <si>
    <t xml:space="preserve"> Μονάδες Εργασίας </t>
  </si>
  <si>
    <t xml:space="preserve">Κάθε μονάδα εργασίας βαθμολογείται με 1 μονάδα
• Σε περίπτωση που απασχολούνταν περισσότερες των 25 Μονάδων εργασίας η βαθμολογία του κριτηρίου είναι 25 μονάδες. Κριτήριο Α1 : σημειώνεται  ότι  στον  αριθμό  εργαζομένων   του  βαθμολογούμενου  κριτηρίου ΔΕΝ συνυπολογίζονται  οι  ιδιοκτήτες/εταίροι/μέτοχοι  επιχειρήσεων,  ούτε  οι  μαθητευόμενοι  ή  οι σπουδαστές  που  βρίσκονται  σε  επαγγελματική  κατάρτιση  στο  πλαίσιο  σύμβασης  μαθητείας  ή επαγγελματικής κατάρτισης.
</t>
  </si>
  <si>
    <t>Ποσοστό Εξόδων που αναλογεί στις εγκαταστάσεις ΕΝΤΟΣ Περ. Θεσσαλίας</t>
  </si>
  <si>
    <t>Αναλογούν ποσό εξόδων επιχείρησης έτους 2019 για εγκαταστάσεις ΕΝΤΟΣ Περ. Θεσσαλίας</t>
  </si>
  <si>
    <t>Μέγιστη Αναλογούσα Δημόσια Χρηματοδότηση για εγκαταστάσεις ΕΝΤΟΣ Περ. Θεσσαλίας</t>
  </si>
  <si>
    <t>Η πρόταση ικανοποιεί την τυπική προϋπόθεση για αναλογούντα έξοδα εγκαταστάσεων ΕΝΤΟΣ Περ. Θεσσαλίας ίσα η μεγαλύτερα των 10.000€;</t>
  </si>
  <si>
    <t>Σε περίπτωση που η επιχείρηση έχει εγκαταστάσεις ΜΟΝΟ ΕΝΤΟΣ Περ. Θεσσαλίας</t>
  </si>
  <si>
    <r>
      <t xml:space="preserve">Αναλογούσα Δημόσια Χρηματοδότηση </t>
    </r>
    <r>
      <rPr>
        <b/>
        <sz val="10"/>
        <color rgb="FFFF0000"/>
        <rFont val="Calibri"/>
        <family val="2"/>
        <charset val="161"/>
        <scheme val="minor"/>
      </rPr>
      <t>(Εφόσον υπάρχουν εγκαταστάσεις ΜΟΝΟ ΕΝΤΟΣ Περ. Θεσσαλίας)</t>
    </r>
  </si>
  <si>
    <t>Επισημαίνεται πως το παρόν δεν αντικαθιστά τον υπολογισμό βαθμολογίας που εξάγεται από το ΠΣΚΕ
Εφόσον διαπιστωθεί κάποιο λάθος ή παράλειψη παρακαλώ ενημερώστε μας με email στο hgerodimou@aedep.gr</t>
  </si>
  <si>
    <t>Υπολογισμός Βαθμολογίας για την Δράση: «Ενίσχυση μικρών και πολύ μικρών Επιχειρήσεων που επλήγησαν από τον Covid-19 στη Θεσσαλία - “ΑΝΑΣΑ”»</t>
  </si>
  <si>
    <t>Εργαλείο υπολογισμού βαθμολογίας και δημόσιας επιχορήγησης Δράσης
«Ενίσχυση μικρών και πολύ μικρών Επιχειρήσεων που επλήγησαν από τον Covid-19 στη Θεσσαλία - “ΑΝΑΣΑ”» (ver. 1.0)</t>
  </si>
  <si>
    <t>Υπολογισμός Αναλογούσας Δημόσιας Χρηματοδότησης για την Δράση: «Ενίσχυση μικρών και πολύ μικρών Επιχειρήσεων που επλήγησαν από τον Covid-19 στη Θεσσαλία - “ΑΝΑΣΑ”»</t>
  </si>
  <si>
    <t>Σε περίπτωση που η επιχείρηση έχει εγκαταστάσεις ΕΚΤΟΣ Περ. Θεσσαλίας</t>
  </si>
  <si>
    <t>Συνολικός αριθμός εργαζομένων που απασχόλησε η επιχείρηση  το 2019</t>
  </si>
  <si>
    <r>
      <t xml:space="preserve">Εργαζόμενους που απασχόλησε η επιχείρηση </t>
    </r>
    <r>
      <rPr>
        <b/>
        <u/>
        <sz val="14"/>
        <color rgb="FFFF0000"/>
        <rFont val="Calibri"/>
        <family val="2"/>
        <charset val="161"/>
        <scheme val="minor"/>
      </rPr>
      <t>ΕΝΤΟΣ</t>
    </r>
    <r>
      <rPr>
        <b/>
        <sz val="11"/>
        <color theme="1"/>
        <rFont val="Calibri"/>
        <family val="2"/>
        <charset val="161"/>
        <scheme val="minor"/>
      </rPr>
      <t xml:space="preserve"> Περ. Θεσσαλίας το 2019</t>
    </r>
  </si>
  <si>
    <r>
      <t xml:space="preserve">Εργαζόμενους που απασχόλησε η επιχείρηση </t>
    </r>
    <r>
      <rPr>
        <b/>
        <sz val="11"/>
        <color theme="1"/>
        <rFont val="Calibri"/>
        <family val="2"/>
        <charset val="161"/>
        <scheme val="minor"/>
      </rPr>
      <t>ΕΚΤΟΣ</t>
    </r>
    <r>
      <rPr>
        <sz val="11"/>
        <color theme="1"/>
        <rFont val="Calibri"/>
        <family val="2"/>
        <charset val="161"/>
        <scheme val="minor"/>
      </rPr>
      <t xml:space="preserve"> Περ. Θεσσαλίας το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</si>
</sst>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000"/>
  </numFmts>
  <fonts count="3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8"/>
      <color rgb="FF0070C0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u/>
      <sz val="14"/>
      <color rgb="FFFF0000"/>
      <name val="Calibri"/>
      <family val="2"/>
      <charset val="161"/>
      <scheme val="minor"/>
    </font>
    <font>
      <b/>
      <u/>
      <sz val="12"/>
      <color rgb="FFFF0000"/>
      <name val="Calibri"/>
      <family val="2"/>
      <charset val="161"/>
      <scheme val="minor"/>
    </font>
    <font>
      <b/>
      <sz val="11"/>
      <color theme="9" tint="-0.249977111117893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9" tint="-0.249977111117893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i/>
      <sz val="11"/>
      <color theme="7" tint="0.39997558519241921"/>
      <name val="Calibri"/>
      <family val="2"/>
      <charset val="161"/>
      <scheme val="minor"/>
    </font>
    <font>
      <b/>
      <i/>
      <sz val="12"/>
      <color theme="7" tint="0.39997558519241921"/>
      <name val="Calibri"/>
      <family val="2"/>
      <charset val="161"/>
      <scheme val="minor"/>
    </font>
    <font>
      <b/>
      <sz val="16"/>
      <color theme="3" tint="-0.249977111117893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8"/>
      <color rgb="FFFFFF00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2"/>
      <color rgb="FFFFFF00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b/>
      <u/>
      <sz val="16"/>
      <color theme="10"/>
      <name val="Calibri"/>
      <family val="2"/>
      <charset val="161"/>
      <scheme val="minor"/>
    </font>
    <font>
      <b/>
      <sz val="12"/>
      <color theme="3" tint="-0.249977111117893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2" fontId="2" fillId="0" borderId="9" xfId="0" applyNumberFormat="1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2" fontId="15" fillId="0" borderId="9" xfId="0" applyNumberFormat="1" applyFont="1" applyBorder="1" applyAlignment="1" applyProtection="1">
      <alignment vertical="center"/>
    </xf>
    <xf numFmtId="0" fontId="14" fillId="0" borderId="10" xfId="0" applyFont="1" applyBorder="1" applyAlignment="1" applyProtection="1">
      <alignment vertical="center"/>
    </xf>
    <xf numFmtId="10" fontId="16" fillId="0" borderId="9" xfId="0" applyNumberFormat="1" applyFont="1" applyBorder="1" applyAlignment="1" applyProtection="1">
      <alignment vertical="center"/>
    </xf>
    <xf numFmtId="0" fontId="20" fillId="0" borderId="10" xfId="0" applyFont="1" applyBorder="1" applyAlignment="1" applyProtection="1">
      <alignment vertical="center"/>
    </xf>
    <xf numFmtId="164" fontId="21" fillId="0" borderId="9" xfId="0" applyNumberFormat="1" applyFont="1" applyBorder="1" applyAlignment="1" applyProtection="1">
      <alignment vertical="center"/>
    </xf>
    <xf numFmtId="164" fontId="18" fillId="5" borderId="13" xfId="0" applyNumberFormat="1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 wrapText="1"/>
    </xf>
    <xf numFmtId="0" fontId="0" fillId="3" borderId="27" xfId="0" applyFont="1" applyFill="1" applyBorder="1" applyAlignment="1" applyProtection="1">
      <alignment horizontal="center" vertical="center" wrapText="1"/>
    </xf>
    <xf numFmtId="0" fontId="8" fillId="7" borderId="23" xfId="0" applyFont="1" applyFill="1" applyBorder="1" applyAlignment="1" applyProtection="1">
      <alignment vertical="center"/>
    </xf>
    <xf numFmtId="164" fontId="9" fillId="7" borderId="9" xfId="0" applyNumberFormat="1" applyFont="1" applyFill="1" applyBorder="1" applyAlignment="1" applyProtection="1">
      <alignment vertical="center"/>
    </xf>
    <xf numFmtId="0" fontId="29" fillId="0" borderId="9" xfId="0" applyFont="1" applyBorder="1" applyAlignment="1" applyProtection="1">
      <alignment horizontal="center" vertical="center"/>
    </xf>
    <xf numFmtId="164" fontId="0" fillId="0" borderId="0" xfId="0" applyNumberFormat="1" applyFont="1" applyAlignment="1" applyProtection="1">
      <alignment vertical="center"/>
    </xf>
    <xf numFmtId="0" fontId="2" fillId="5" borderId="27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0" fillId="0" borderId="43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2" fillId="9" borderId="32" xfId="0" applyFont="1" applyFill="1" applyBorder="1" applyAlignment="1" applyProtection="1">
      <alignment horizontal="center" vertical="center" wrapText="1"/>
    </xf>
    <xf numFmtId="0" fontId="4" fillId="9" borderId="32" xfId="0" applyFont="1" applyFill="1" applyBorder="1" applyAlignment="1" applyProtection="1">
      <alignment horizontal="center" vertical="center" wrapText="1"/>
    </xf>
    <xf numFmtId="0" fontId="2" fillId="9" borderId="27" xfId="0" applyFont="1" applyFill="1" applyBorder="1" applyAlignment="1" applyProtection="1">
      <alignment horizontal="center" vertical="center" wrapText="1"/>
    </xf>
    <xf numFmtId="0" fontId="27" fillId="11" borderId="27" xfId="0" applyFont="1" applyFill="1" applyBorder="1" applyAlignment="1" applyProtection="1">
      <alignment horizontal="center" vertical="center" wrapText="1"/>
      <protection locked="0"/>
    </xf>
    <xf numFmtId="164" fontId="2" fillId="11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11" borderId="9" xfId="0" applyNumberFormat="1" applyFont="1" applyFill="1" applyBorder="1" applyAlignment="1" applyProtection="1">
      <alignment vertical="center"/>
      <protection locked="0"/>
    </xf>
    <xf numFmtId="2" fontId="2" fillId="11" borderId="9" xfId="0" applyNumberFormat="1" applyFont="1" applyFill="1" applyBorder="1" applyAlignment="1" applyProtection="1">
      <alignment vertical="center"/>
      <protection locked="0"/>
    </xf>
    <xf numFmtId="0" fontId="6" fillId="7" borderId="8" xfId="0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/>
    </xf>
    <xf numFmtId="164" fontId="17" fillId="7" borderId="2" xfId="0" applyNumberFormat="1" applyFont="1" applyFill="1" applyBorder="1" applyAlignment="1" applyProtection="1">
      <alignment horizontal="right" vertical="center"/>
    </xf>
    <xf numFmtId="164" fontId="17" fillId="7" borderId="11" xfId="0" applyNumberFormat="1" applyFont="1" applyFill="1" applyBorder="1" applyAlignment="1" applyProtection="1">
      <alignment horizontal="right" vertical="center"/>
    </xf>
    <xf numFmtId="0" fontId="5" fillId="8" borderId="26" xfId="0" applyFont="1" applyFill="1" applyBorder="1" applyAlignment="1" applyProtection="1">
      <alignment horizontal="center" vertical="center" wrapText="1"/>
    </xf>
    <xf numFmtId="0" fontId="5" fillId="8" borderId="27" xfId="0" applyFont="1" applyFill="1" applyBorder="1" applyAlignment="1" applyProtection="1">
      <alignment horizontal="center" vertical="center"/>
    </xf>
    <xf numFmtId="0" fontId="5" fillId="8" borderId="30" xfId="0" applyFont="1" applyFill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0" fillId="3" borderId="32" xfId="0" applyFont="1" applyFill="1" applyBorder="1" applyAlignment="1" applyProtection="1">
      <alignment horizontal="center" vertical="center" wrapText="1"/>
    </xf>
    <xf numFmtId="0" fontId="0" fillId="3" borderId="37" xfId="0" applyFont="1" applyFill="1" applyBorder="1" applyAlignment="1" applyProtection="1">
      <alignment horizontal="center" vertical="center" wrapText="1"/>
    </xf>
    <xf numFmtId="0" fontId="4" fillId="9" borderId="2" xfId="0" applyFont="1" applyFill="1" applyBorder="1" applyAlignment="1" applyProtection="1">
      <alignment horizontal="center" vertical="center" wrapText="1"/>
    </xf>
    <xf numFmtId="0" fontId="4" fillId="9" borderId="4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right" vertical="center" wrapText="1"/>
    </xf>
    <xf numFmtId="0" fontId="5" fillId="2" borderId="18" xfId="0" applyFont="1" applyFill="1" applyBorder="1" applyAlignment="1" applyProtection="1">
      <alignment horizontal="right" vertical="center" wrapText="1"/>
    </xf>
    <xf numFmtId="0" fontId="5" fillId="2" borderId="29" xfId="0" applyFont="1" applyFill="1" applyBorder="1" applyAlignment="1" applyProtection="1">
      <alignment horizontal="right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8" fillId="6" borderId="32" xfId="0" applyFont="1" applyFill="1" applyBorder="1" applyAlignment="1" applyProtection="1">
      <alignment horizontal="center" vertical="center" wrapText="1"/>
    </xf>
    <xf numFmtId="0" fontId="28" fillId="6" borderId="37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2" fontId="10" fillId="3" borderId="33" xfId="0" applyNumberFormat="1" applyFont="1" applyFill="1" applyBorder="1" applyAlignment="1" applyProtection="1">
      <alignment horizontal="center" vertical="center" wrapText="1"/>
    </xf>
    <xf numFmtId="2" fontId="10" fillId="3" borderId="34" xfId="0" applyNumberFormat="1" applyFont="1" applyFill="1" applyBorder="1" applyAlignment="1" applyProtection="1">
      <alignment horizontal="center" vertical="center" wrapText="1"/>
    </xf>
    <xf numFmtId="2" fontId="10" fillId="3" borderId="6" xfId="0" applyNumberFormat="1" applyFont="1" applyFill="1" applyBorder="1" applyAlignment="1" applyProtection="1">
      <alignment horizontal="center" vertical="center" wrapText="1"/>
    </xf>
    <xf numFmtId="2" fontId="10" fillId="3" borderId="7" xfId="0" applyNumberFormat="1" applyFont="1" applyFill="1" applyBorder="1" applyAlignment="1" applyProtection="1">
      <alignment horizontal="center" vertical="center" wrapText="1"/>
    </xf>
    <xf numFmtId="2" fontId="10" fillId="3" borderId="38" xfId="0" applyNumberFormat="1" applyFont="1" applyFill="1" applyBorder="1" applyAlignment="1" applyProtection="1">
      <alignment horizontal="center" vertical="center" wrapText="1"/>
    </xf>
    <xf numFmtId="2" fontId="10" fillId="3" borderId="39" xfId="0" applyNumberFormat="1" applyFont="1" applyFill="1" applyBorder="1" applyAlignment="1" applyProtection="1">
      <alignment horizontal="center" vertical="center" wrapText="1"/>
    </xf>
    <xf numFmtId="2" fontId="10" fillId="3" borderId="28" xfId="0" applyNumberFormat="1" applyFont="1" applyFill="1" applyBorder="1" applyAlignment="1" applyProtection="1">
      <alignment horizontal="center" vertical="center" wrapText="1"/>
    </xf>
    <xf numFmtId="2" fontId="10" fillId="3" borderId="29" xfId="0" applyNumberFormat="1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2" fontId="11" fillId="2" borderId="28" xfId="0" applyNumberFormat="1" applyFont="1" applyFill="1" applyBorder="1" applyAlignment="1" applyProtection="1">
      <alignment horizontal="center" vertical="center" wrapText="1"/>
    </xf>
    <xf numFmtId="2" fontId="11" fillId="2" borderId="29" xfId="0" applyNumberFormat="1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0" fillId="0" borderId="27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0" fillId="0" borderId="28" xfId="1" applyFont="1" applyBorder="1" applyAlignment="1" applyProtection="1">
      <alignment horizontal="center" vertical="center"/>
      <protection locked="0"/>
    </xf>
    <xf numFmtId="0" fontId="30" fillId="0" borderId="19" xfId="1" applyFont="1" applyBorder="1" applyAlignment="1" applyProtection="1">
      <alignment horizontal="center" vertical="center"/>
      <protection locked="0"/>
    </xf>
    <xf numFmtId="0" fontId="29" fillId="0" borderId="8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165" fontId="2" fillId="4" borderId="32" xfId="0" applyNumberFormat="1" applyFont="1" applyFill="1" applyBorder="1" applyAlignment="1" applyProtection="1">
      <alignment horizontal="center" vertical="center" wrapText="1"/>
    </xf>
    <xf numFmtId="165" fontId="2" fillId="4" borderId="37" xfId="0" applyNumberFormat="1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 wrapText="1"/>
    </xf>
    <xf numFmtId="165" fontId="2" fillId="4" borderId="1" xfId="0" applyNumberFormat="1" applyFont="1" applyFill="1" applyBorder="1" applyAlignment="1" applyProtection="1">
      <alignment horizontal="center" vertical="center" wrapText="1"/>
    </xf>
    <xf numFmtId="0" fontId="26" fillId="10" borderId="41" xfId="0" applyFont="1" applyFill="1" applyBorder="1" applyAlignment="1" applyProtection="1">
      <alignment horizontal="center" vertical="center"/>
    </xf>
    <xf numFmtId="0" fontId="26" fillId="10" borderId="12" xfId="0" applyFont="1" applyFill="1" applyBorder="1" applyAlignment="1" applyProtection="1">
      <alignment horizontal="center" vertical="center"/>
    </xf>
    <xf numFmtId="0" fontId="26" fillId="10" borderId="42" xfId="0" applyFont="1" applyFill="1" applyBorder="1" applyAlignment="1" applyProtection="1">
      <alignment horizontal="center" vertical="center"/>
    </xf>
    <xf numFmtId="164" fontId="23" fillId="5" borderId="24" xfId="0" applyNumberFormat="1" applyFont="1" applyFill="1" applyBorder="1" applyAlignment="1" applyProtection="1">
      <alignment horizontal="center" vertical="center" wrapText="1"/>
    </xf>
    <xf numFmtId="164" fontId="23" fillId="5" borderId="25" xfId="0" applyNumberFormat="1" applyFont="1" applyFill="1" applyBorder="1" applyAlignment="1" applyProtection="1">
      <alignment horizontal="center" vertical="center" wrapText="1"/>
    </xf>
    <xf numFmtId="164" fontId="18" fillId="5" borderId="44" xfId="0" applyNumberFormat="1" applyFont="1" applyFill="1" applyBorder="1" applyAlignment="1" applyProtection="1">
      <alignment horizontal="center" vertical="center"/>
    </xf>
    <xf numFmtId="164" fontId="18" fillId="5" borderId="45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24" fillId="5" borderId="14" xfId="0" applyFont="1" applyFill="1" applyBorder="1" applyAlignment="1" applyProtection="1">
      <alignment horizontal="center" vertical="center" wrapText="1"/>
    </xf>
    <xf numFmtId="0" fontId="24" fillId="5" borderId="20" xfId="0" applyFont="1" applyFill="1" applyBorder="1" applyAlignment="1" applyProtection="1">
      <alignment horizontal="center" vertical="center" wrapText="1"/>
    </xf>
    <xf numFmtId="0" fontId="24" fillId="5" borderId="21" xfId="0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18" xfId="0" applyFont="1" applyBorder="1" applyAlignment="1" applyProtection="1">
      <alignment horizontal="center" vertical="center"/>
    </xf>
    <xf numFmtId="0" fontId="31" fillId="0" borderId="19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164" fontId="20" fillId="0" borderId="2" xfId="0" applyNumberFormat="1" applyFont="1" applyBorder="1" applyAlignment="1" applyProtection="1">
      <alignment horizontal="right" vertical="center" wrapText="1"/>
    </xf>
    <xf numFmtId="0" fontId="20" fillId="0" borderId="11" xfId="0" applyFont="1" applyBorder="1" applyAlignment="1" applyProtection="1">
      <alignment horizontal="right" vertical="center" wrapText="1"/>
    </xf>
    <xf numFmtId="0" fontId="20" fillId="0" borderId="8" xfId="0" applyFont="1" applyBorder="1" applyAlignment="1" applyProtection="1">
      <alignment horizontal="right" vertical="center" wrapText="1"/>
    </xf>
    <xf numFmtId="0" fontId="20" fillId="0" borderId="3" xfId="0" applyFont="1" applyBorder="1" applyAlignment="1" applyProtection="1">
      <alignment horizontal="right" vertical="center" wrapText="1"/>
    </xf>
    <xf numFmtId="0" fontId="20" fillId="0" borderId="4" xfId="0" applyFont="1" applyBorder="1" applyAlignment="1" applyProtection="1">
      <alignment horizontal="right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136072</xdr:colOff>
      <xdr:row>23</xdr:row>
      <xdr:rowOff>13607</xdr:rowOff>
    </xdr:from>
    <xdr:to>
      <xdr:col>11</xdr:col>
      <xdr:colOff>870858</xdr:colOff>
      <xdr:row>26</xdr:row>
      <xdr:rowOff>204107</xdr:rowOff>
    </xdr:to>
    <xdr:pic>
      <xdr:nvPicPr>
        <xdr:cNvPr id="3" name="Εικόνα 2" descr="C:\Users\vkleitsogiannis.AEDEP\Desktop\anasa\header-anasa-efepa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358" y="8899071"/>
          <a:ext cx="5660571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topLeftCell="A6" zoomScale="85" zoomScaleNormal="85" workbookViewId="0">
      <selection activeCell="F11" sqref="F11"/>
    </sheetView>
  </sheetViews>
  <sheetFormatPr defaultColWidth="8.85546875" defaultRowHeight="15" x14ac:dyDescent="0.25"/>
  <cols>
    <col min="1" max="1" width="4.5703125" style="1" customWidth="1"/>
    <col min="2" max="2" width="14.42578125" style="1" customWidth="1"/>
    <col min="3" max="3" width="25.28515625" style="1" customWidth="1"/>
    <col min="4" max="5" width="5.85546875" style="1" customWidth="1"/>
    <col min="6" max="6" width="20" style="1" customWidth="1"/>
    <col min="7" max="7" width="18.7109375" style="1" customWidth="1"/>
    <col min="8" max="8" width="12.7109375" style="1" customWidth="1"/>
    <col min="9" max="9" width="12.140625" style="1" customWidth="1"/>
    <col min="10" max="10" width="2.7109375" style="1" customWidth="1"/>
    <col min="11" max="11" width="73.85546875" style="1" customWidth="1"/>
    <col min="12" max="12" width="15.42578125" style="1" customWidth="1"/>
    <col min="13" max="16384" width="8.85546875" style="1"/>
  </cols>
  <sheetData>
    <row r="1" spans="1:12" ht="42.75" customHeight="1" thickBot="1" x14ac:dyDescent="0.3">
      <c r="A1" s="35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" thickBot="1" x14ac:dyDescent="0.3">
      <c r="A2" s="97" t="s">
        <v>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2" ht="21.75" thickBot="1" x14ac:dyDescent="0.3">
      <c r="A3" s="115" t="s">
        <v>48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1:12" ht="22.5" customHeight="1" x14ac:dyDescent="0.25">
      <c r="A4" s="124" t="s">
        <v>0</v>
      </c>
      <c r="B4" s="50" t="s">
        <v>1</v>
      </c>
      <c r="C4" s="50" t="s">
        <v>2</v>
      </c>
      <c r="D4" s="50" t="s">
        <v>3</v>
      </c>
      <c r="E4" s="50" t="s">
        <v>4</v>
      </c>
      <c r="F4" s="52" t="s">
        <v>20</v>
      </c>
      <c r="G4" s="52"/>
      <c r="H4" s="50" t="s">
        <v>5</v>
      </c>
      <c r="I4" s="64" t="s">
        <v>6</v>
      </c>
      <c r="J4" s="65"/>
      <c r="K4" s="50" t="s">
        <v>7</v>
      </c>
      <c r="L4" s="72"/>
    </row>
    <row r="5" spans="1:12" ht="15" customHeight="1" thickBot="1" x14ac:dyDescent="0.3">
      <c r="A5" s="125"/>
      <c r="B5" s="51"/>
      <c r="C5" s="51"/>
      <c r="D5" s="51"/>
      <c r="E5" s="51"/>
      <c r="F5" s="53"/>
      <c r="G5" s="53"/>
      <c r="H5" s="51"/>
      <c r="I5" s="66"/>
      <c r="J5" s="67"/>
      <c r="K5" s="51"/>
      <c r="L5" s="73"/>
    </row>
    <row r="6" spans="1:12" ht="115.5" customHeight="1" thickBot="1" x14ac:dyDescent="0.3">
      <c r="A6" s="12" t="s">
        <v>8</v>
      </c>
      <c r="B6" s="13" t="s">
        <v>9</v>
      </c>
      <c r="C6" s="13" t="s">
        <v>39</v>
      </c>
      <c r="D6" s="13">
        <v>25</v>
      </c>
      <c r="E6" s="13">
        <v>0</v>
      </c>
      <c r="F6" s="25" t="s">
        <v>38</v>
      </c>
      <c r="G6" s="26"/>
      <c r="H6" s="18"/>
      <c r="I6" s="62">
        <f>IF(G6&lt;=0,0,(IF(G6&gt;25,25,G6*1)))</f>
        <v>0</v>
      </c>
      <c r="J6" s="63"/>
      <c r="K6" s="74" t="s">
        <v>40</v>
      </c>
      <c r="L6" s="75"/>
    </row>
    <row r="7" spans="1:12" ht="48.6" customHeight="1" x14ac:dyDescent="0.25">
      <c r="A7" s="89" t="s">
        <v>10</v>
      </c>
      <c r="B7" s="43" t="s">
        <v>11</v>
      </c>
      <c r="C7" s="43" t="s">
        <v>12</v>
      </c>
      <c r="D7" s="43">
        <v>15</v>
      </c>
      <c r="E7" s="43">
        <v>0</v>
      </c>
      <c r="F7" s="23" t="s">
        <v>23</v>
      </c>
      <c r="G7" s="23" t="s">
        <v>22</v>
      </c>
      <c r="H7" s="87" t="e">
        <f>F8/G8</f>
        <v>#DIV/0!</v>
      </c>
      <c r="I7" s="56">
        <f>IF(G8&lt;=0,0,IF(H7&gt;0.3,15,IF(H7&lt;=0,0,(H7*50))))</f>
        <v>0</v>
      </c>
      <c r="J7" s="57"/>
      <c r="K7" s="76" t="s">
        <v>26</v>
      </c>
      <c r="L7" s="77"/>
    </row>
    <row r="8" spans="1:12" ht="51" customHeight="1" thickBot="1" x14ac:dyDescent="0.3">
      <c r="A8" s="91"/>
      <c r="B8" s="44"/>
      <c r="C8" s="44"/>
      <c r="D8" s="44"/>
      <c r="E8" s="44"/>
      <c r="F8" s="27"/>
      <c r="G8" s="27"/>
      <c r="H8" s="88"/>
      <c r="I8" s="60"/>
      <c r="J8" s="61"/>
      <c r="K8" s="78"/>
      <c r="L8" s="79"/>
    </row>
    <row r="9" spans="1:12" ht="55.5" customHeight="1" x14ac:dyDescent="0.25">
      <c r="A9" s="89" t="s">
        <v>13</v>
      </c>
      <c r="B9" s="43" t="s">
        <v>14</v>
      </c>
      <c r="C9" s="93" t="s">
        <v>17</v>
      </c>
      <c r="D9" s="43">
        <v>60</v>
      </c>
      <c r="E9" s="43">
        <v>0</v>
      </c>
      <c r="F9" s="24" t="s">
        <v>15</v>
      </c>
      <c r="G9" s="24" t="s">
        <v>16</v>
      </c>
      <c r="H9" s="87" t="e">
        <f>F11/G11</f>
        <v>#DIV/0!</v>
      </c>
      <c r="I9" s="56">
        <f>IF(F11&lt;=0,0,IF(G11&lt;=0,60,IF(H9&lt;1,0,IF(H9&gt;10,60,(H9*6)))))</f>
        <v>0</v>
      </c>
      <c r="J9" s="57"/>
      <c r="K9" s="76" t="s">
        <v>37</v>
      </c>
      <c r="L9" s="77"/>
    </row>
    <row r="10" spans="1:12" x14ac:dyDescent="0.25">
      <c r="A10" s="90"/>
      <c r="B10" s="92"/>
      <c r="C10" s="94"/>
      <c r="D10" s="92"/>
      <c r="E10" s="92"/>
      <c r="F10" s="45" t="s">
        <v>24</v>
      </c>
      <c r="G10" s="46"/>
      <c r="H10" s="96"/>
      <c r="I10" s="58"/>
      <c r="J10" s="59"/>
      <c r="K10" s="80"/>
      <c r="L10" s="81"/>
    </row>
    <row r="11" spans="1:12" ht="49.9" customHeight="1" thickBot="1" x14ac:dyDescent="0.3">
      <c r="A11" s="91"/>
      <c r="B11" s="44"/>
      <c r="C11" s="95"/>
      <c r="D11" s="44"/>
      <c r="E11" s="44"/>
      <c r="F11" s="27"/>
      <c r="G11" s="27"/>
      <c r="H11" s="88"/>
      <c r="I11" s="60"/>
      <c r="J11" s="61"/>
      <c r="K11" s="78"/>
      <c r="L11" s="79"/>
    </row>
    <row r="12" spans="1:12" ht="39" customHeight="1" thickBot="1" x14ac:dyDescent="0.3">
      <c r="A12" s="47" t="s">
        <v>19</v>
      </c>
      <c r="B12" s="48"/>
      <c r="C12" s="48"/>
      <c r="D12" s="48"/>
      <c r="E12" s="48"/>
      <c r="F12" s="48"/>
      <c r="G12" s="48"/>
      <c r="H12" s="49"/>
      <c r="I12" s="70">
        <f>SUM(I6:J11)</f>
        <v>0</v>
      </c>
      <c r="J12" s="71"/>
      <c r="K12" s="82"/>
      <c r="L12" s="83"/>
    </row>
    <row r="13" spans="1:12" ht="6.75" customHeight="1" thickBot="1" x14ac:dyDescent="0.3">
      <c r="A13" s="109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1"/>
    </row>
    <row r="14" spans="1:12" ht="23.25" customHeight="1" thickBot="1" x14ac:dyDescent="0.3">
      <c r="A14" s="112" t="s">
        <v>50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1:12" ht="15.75" x14ac:dyDescent="0.25">
      <c r="A15" s="68" t="s">
        <v>45</v>
      </c>
      <c r="B15" s="118"/>
      <c r="C15" s="118"/>
      <c r="D15" s="118"/>
      <c r="E15" s="118"/>
      <c r="F15" s="118"/>
      <c r="G15" s="118"/>
      <c r="H15" s="118"/>
      <c r="I15" s="69"/>
      <c r="J15" s="19"/>
      <c r="K15" s="68" t="s">
        <v>51</v>
      </c>
      <c r="L15" s="69"/>
    </row>
    <row r="16" spans="1:12" ht="18.75" customHeight="1" x14ac:dyDescent="0.25">
      <c r="A16" s="84" t="s">
        <v>28</v>
      </c>
      <c r="B16" s="85"/>
      <c r="C16" s="85"/>
      <c r="D16" s="85"/>
      <c r="E16" s="85"/>
      <c r="F16" s="85"/>
      <c r="G16" s="85"/>
      <c r="H16" s="86"/>
      <c r="I16" s="16" t="s">
        <v>18</v>
      </c>
      <c r="J16" s="19"/>
      <c r="K16" s="2" t="s">
        <v>52</v>
      </c>
      <c r="L16" s="3">
        <f>G6</f>
        <v>0</v>
      </c>
    </row>
    <row r="17" spans="1:12" ht="18.75" customHeight="1" x14ac:dyDescent="0.25">
      <c r="A17" s="40" t="s">
        <v>29</v>
      </c>
      <c r="B17" s="41"/>
      <c r="C17" s="41"/>
      <c r="D17" s="41"/>
      <c r="E17" s="41"/>
      <c r="F17" s="41"/>
      <c r="G17" s="41"/>
      <c r="H17" s="42"/>
      <c r="I17" s="28">
        <v>0</v>
      </c>
      <c r="J17" s="19"/>
      <c r="K17" s="4" t="s">
        <v>53</v>
      </c>
      <c r="L17" s="29"/>
    </row>
    <row r="18" spans="1:12" ht="18.75" customHeight="1" x14ac:dyDescent="0.25">
      <c r="A18" s="40" t="s">
        <v>31</v>
      </c>
      <c r="B18" s="41"/>
      <c r="C18" s="41"/>
      <c r="D18" s="41"/>
      <c r="E18" s="41"/>
      <c r="F18" s="41"/>
      <c r="G18" s="41"/>
      <c r="H18" s="42"/>
      <c r="I18" s="28">
        <v>0</v>
      </c>
      <c r="J18" s="20"/>
      <c r="K18" s="5" t="s">
        <v>54</v>
      </c>
      <c r="L18" s="6">
        <f>L16-L17</f>
        <v>0</v>
      </c>
    </row>
    <row r="19" spans="1:12" ht="18.75" customHeight="1" x14ac:dyDescent="0.25">
      <c r="A19" s="40" t="s">
        <v>30</v>
      </c>
      <c r="B19" s="41"/>
      <c r="C19" s="41"/>
      <c r="D19" s="41"/>
      <c r="E19" s="41"/>
      <c r="F19" s="41"/>
      <c r="G19" s="41"/>
      <c r="H19" s="42"/>
      <c r="I19" s="28">
        <v>0</v>
      </c>
      <c r="J19" s="20"/>
      <c r="K19" s="7" t="s">
        <v>41</v>
      </c>
      <c r="L19" s="8" t="e">
        <f>L17/L16</f>
        <v>#DIV/0!</v>
      </c>
    </row>
    <row r="20" spans="1:12" ht="18.75" customHeight="1" x14ac:dyDescent="0.25">
      <c r="A20" s="38" t="s">
        <v>32</v>
      </c>
      <c r="B20" s="39"/>
      <c r="C20" s="39"/>
      <c r="D20" s="39"/>
      <c r="E20" s="39"/>
      <c r="F20" s="39"/>
      <c r="G20" s="39"/>
      <c r="H20" s="39"/>
      <c r="I20" s="28">
        <v>0</v>
      </c>
      <c r="J20" s="19"/>
      <c r="K20" s="9" t="s">
        <v>42</v>
      </c>
      <c r="L20" s="10" t="e">
        <f>H25*L19</f>
        <v>#DIV/0!</v>
      </c>
    </row>
    <row r="21" spans="1:12" ht="18.75" customHeight="1" thickBot="1" x14ac:dyDescent="0.3">
      <c r="A21" s="38" t="s">
        <v>33</v>
      </c>
      <c r="B21" s="39"/>
      <c r="C21" s="39"/>
      <c r="D21" s="39"/>
      <c r="E21" s="39"/>
      <c r="F21" s="39"/>
      <c r="G21" s="39"/>
      <c r="H21" s="39"/>
      <c r="I21" s="28">
        <v>0</v>
      </c>
      <c r="J21" s="19"/>
      <c r="K21" s="14" t="s">
        <v>43</v>
      </c>
      <c r="L21" s="15" t="e">
        <f>IF(L20&lt;10000,0, IF(L20&gt;100000,40000,(L20/2)))</f>
        <v>#DIV/0!</v>
      </c>
    </row>
    <row r="22" spans="1:12" ht="18.75" customHeight="1" x14ac:dyDescent="0.25">
      <c r="A22" s="38" t="s">
        <v>35</v>
      </c>
      <c r="B22" s="39"/>
      <c r="C22" s="39"/>
      <c r="D22" s="39"/>
      <c r="E22" s="39"/>
      <c r="F22" s="39"/>
      <c r="G22" s="39"/>
      <c r="H22" s="39"/>
      <c r="I22" s="28">
        <v>0</v>
      </c>
      <c r="J22" s="19"/>
      <c r="K22" s="100" t="s">
        <v>44</v>
      </c>
      <c r="L22" s="102" t="e">
        <f>IF(L21&lt;5000,"ΟΧΙ","ΝΑΙ")</f>
        <v>#DIV/0!</v>
      </c>
    </row>
    <row r="23" spans="1:12" ht="18.75" customHeight="1" thickBot="1" x14ac:dyDescent="0.3">
      <c r="A23" s="38" t="s">
        <v>34</v>
      </c>
      <c r="B23" s="39"/>
      <c r="C23" s="39"/>
      <c r="D23" s="39"/>
      <c r="E23" s="39"/>
      <c r="F23" s="39"/>
      <c r="G23" s="39"/>
      <c r="H23" s="39"/>
      <c r="I23" s="28">
        <v>0</v>
      </c>
      <c r="J23" s="19"/>
      <c r="K23" s="101"/>
      <c r="L23" s="103"/>
    </row>
    <row r="24" spans="1:12" ht="18.75" customHeight="1" x14ac:dyDescent="0.25">
      <c r="A24" s="38" t="s">
        <v>36</v>
      </c>
      <c r="B24" s="39"/>
      <c r="C24" s="39"/>
      <c r="D24" s="39"/>
      <c r="E24" s="39"/>
      <c r="F24" s="39"/>
      <c r="G24" s="39"/>
      <c r="H24" s="39"/>
      <c r="I24" s="28">
        <v>0</v>
      </c>
      <c r="J24" s="19"/>
      <c r="K24" s="104"/>
      <c r="L24" s="105"/>
    </row>
    <row r="25" spans="1:12" ht="18.75" customHeight="1" x14ac:dyDescent="0.25">
      <c r="A25" s="121" t="s">
        <v>21</v>
      </c>
      <c r="B25" s="122"/>
      <c r="C25" s="122"/>
      <c r="D25" s="122"/>
      <c r="E25" s="122"/>
      <c r="F25" s="122"/>
      <c r="G25" s="123"/>
      <c r="H25" s="119">
        <f>SUM(I17:I24)</f>
        <v>0</v>
      </c>
      <c r="I25" s="120"/>
      <c r="J25" s="19"/>
      <c r="K25" s="104"/>
      <c r="L25" s="105"/>
    </row>
    <row r="26" spans="1:12" ht="21" x14ac:dyDescent="0.25">
      <c r="A26" s="30" t="s">
        <v>46</v>
      </c>
      <c r="B26" s="31"/>
      <c r="C26" s="31"/>
      <c r="D26" s="31"/>
      <c r="E26" s="31"/>
      <c r="F26" s="31"/>
      <c r="G26" s="32"/>
      <c r="H26" s="33">
        <f>IF(H25&lt;10000,0,"-")</f>
        <v>0</v>
      </c>
      <c r="I26" s="34"/>
      <c r="J26" s="19"/>
      <c r="K26" s="19"/>
      <c r="L26" s="21"/>
    </row>
    <row r="27" spans="1:12" ht="21" x14ac:dyDescent="0.25">
      <c r="A27" s="30" t="s">
        <v>46</v>
      </c>
      <c r="B27" s="31"/>
      <c r="C27" s="31"/>
      <c r="D27" s="31"/>
      <c r="E27" s="31"/>
      <c r="F27" s="31"/>
      <c r="G27" s="32"/>
      <c r="H27" s="33" t="str">
        <f>IF(H25&gt;=100000,50000,"-")</f>
        <v>-</v>
      </c>
      <c r="I27" s="34"/>
      <c r="J27" s="19"/>
      <c r="K27" s="19"/>
      <c r="L27" s="21"/>
    </row>
    <row r="28" spans="1:12" ht="21.75" thickBot="1" x14ac:dyDescent="0.3">
      <c r="A28" s="30" t="s">
        <v>46</v>
      </c>
      <c r="B28" s="31"/>
      <c r="C28" s="31"/>
      <c r="D28" s="31"/>
      <c r="E28" s="31"/>
      <c r="F28" s="31"/>
      <c r="G28" s="32"/>
      <c r="H28" s="33" t="str">
        <f>IF(AND(H25&gt;=10000,+H25&lt;100000),H25/2,"-")</f>
        <v>-</v>
      </c>
      <c r="I28" s="34"/>
      <c r="J28" s="19"/>
      <c r="K28" s="19"/>
      <c r="L28" s="21"/>
    </row>
    <row r="29" spans="1:12" ht="28.9" customHeight="1" thickBot="1" x14ac:dyDescent="0.3">
      <c r="A29" s="106" t="s">
        <v>25</v>
      </c>
      <c r="B29" s="107"/>
      <c r="C29" s="107"/>
      <c r="D29" s="107"/>
      <c r="E29" s="107"/>
      <c r="F29" s="107"/>
      <c r="G29" s="107"/>
      <c r="H29" s="108"/>
      <c r="I29" s="11" t="str">
        <f>IF(H25&lt;10000,"ΟΧΙ","ΝΑΙ")</f>
        <v>ΟΧΙ</v>
      </c>
      <c r="J29" s="22"/>
      <c r="K29" s="54" t="s">
        <v>47</v>
      </c>
      <c r="L29" s="55"/>
    </row>
    <row r="53" spans="11:11" x14ac:dyDescent="0.25">
      <c r="K53" s="17"/>
    </row>
  </sheetData>
  <sheetProtection algorithmName="SHA-512" hashValue="Sbvw0IdPTKu+qzYPK8+d7ktXsAIQNkVeUT30vFCbgmxYPgcO8QS5fiIlwaxoT8XFNYp3WVG2bLoiB3Emoq/I4w==" saltValue="qvoerFUpvPhWmM4LDxvVJQ==" spinCount="100000" sheet="1" objects="1" scenarios="1" selectLockedCells="1"/>
  <mergeCells count="60">
    <mergeCell ref="A2:L2"/>
    <mergeCell ref="K22:K23"/>
    <mergeCell ref="L22:L23"/>
    <mergeCell ref="K24:L25"/>
    <mergeCell ref="A29:H29"/>
    <mergeCell ref="A13:L13"/>
    <mergeCell ref="A14:L14"/>
    <mergeCell ref="A3:L3"/>
    <mergeCell ref="A15:I15"/>
    <mergeCell ref="H25:I25"/>
    <mergeCell ref="A25:G25"/>
    <mergeCell ref="H4:H5"/>
    <mergeCell ref="A4:A5"/>
    <mergeCell ref="B4:B5"/>
    <mergeCell ref="C4:C5"/>
    <mergeCell ref="D4:D5"/>
    <mergeCell ref="A16:H16"/>
    <mergeCell ref="H7:H8"/>
    <mergeCell ref="A9:A11"/>
    <mergeCell ref="B9:B11"/>
    <mergeCell ref="C9:C11"/>
    <mergeCell ref="D9:D11"/>
    <mergeCell ref="E9:E11"/>
    <mergeCell ref="H9:H11"/>
    <mergeCell ref="A7:A8"/>
    <mergeCell ref="B7:B8"/>
    <mergeCell ref="C7:C8"/>
    <mergeCell ref="D7:D8"/>
    <mergeCell ref="K29:L29"/>
    <mergeCell ref="I9:J11"/>
    <mergeCell ref="I7:J8"/>
    <mergeCell ref="I6:J6"/>
    <mergeCell ref="I4:J5"/>
    <mergeCell ref="K15:L15"/>
    <mergeCell ref="I12:J12"/>
    <mergeCell ref="K4:L5"/>
    <mergeCell ref="K6:L6"/>
    <mergeCell ref="K7:L8"/>
    <mergeCell ref="K9:L11"/>
    <mergeCell ref="K12:L12"/>
    <mergeCell ref="H26:I26"/>
    <mergeCell ref="A21:H21"/>
    <mergeCell ref="A22:H22"/>
    <mergeCell ref="A23:H23"/>
    <mergeCell ref="A27:G27"/>
    <mergeCell ref="A28:G28"/>
    <mergeCell ref="H27:I27"/>
    <mergeCell ref="H28:I28"/>
    <mergeCell ref="A1:L1"/>
    <mergeCell ref="A24:H24"/>
    <mergeCell ref="A19:H19"/>
    <mergeCell ref="A20:H20"/>
    <mergeCell ref="A26:G26"/>
    <mergeCell ref="E7:E8"/>
    <mergeCell ref="F10:G10"/>
    <mergeCell ref="A12:H12"/>
    <mergeCell ref="E4:E5"/>
    <mergeCell ref="F4:G5"/>
    <mergeCell ref="A17:H17"/>
    <mergeCell ref="A18:H18"/>
  </mergeCells>
  <pageMargins left="0.7" right="0.7" top="0.75" bottom="0.75" header="0.3" footer="0.3"/>
  <pageSetup paperSize="9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ΚΡΙΤΗΡΙΑ ΑΞΙΟΛΟΓΗΣΗΣ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Νίκος Στράβας</dc:creator>
  <cp:lastModifiedBy>Vasilis Kleitsogiannis</cp:lastModifiedBy>
  <dcterms:created xsi:type="dcterms:W3CDTF">2020-08-04T01:47:41Z</dcterms:created>
  <dcterms:modified xsi:type="dcterms:W3CDTF">2020-10-21T12:31:50Z</dcterms:modified>
</cp:coreProperties>
</file>